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DIRECT\FY21Exp\NIH Salary Cap FY21\"/>
    </mc:Choice>
  </mc:AlternateContent>
  <bookViews>
    <workbookView xWindow="0" yWindow="0" windowWidth="19200" windowHeight="4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15" i="1"/>
  <c r="D16" i="1" s="1"/>
  <c r="D14" i="1"/>
  <c r="D17" i="1" s="1"/>
  <c r="D18" i="1" l="1"/>
  <c r="D33" i="1" l="1"/>
  <c r="D44" i="1" l="1"/>
  <c r="D34" i="1"/>
  <c r="D41" i="1" s="1"/>
  <c r="D42" i="1" s="1"/>
  <c r="D43" i="1" s="1"/>
  <c r="D11" i="1"/>
</calcChain>
</file>

<file path=xl/sharedStrings.xml><?xml version="1.0" encoding="utf-8"?>
<sst xmlns="http://schemas.openxmlformats.org/spreadsheetml/2006/main" count="50" uniqueCount="41">
  <si>
    <t>12 Month Salary</t>
  </si>
  <si>
    <t>Monthly Rate</t>
  </si>
  <si>
    <t>EDR Required</t>
  </si>
  <si>
    <t>Must be to Linked Cost Share</t>
  </si>
  <si>
    <t>Maximum Monthly Amount on NIH awards</t>
  </si>
  <si>
    <t>Effort charged to NIH awards</t>
  </si>
  <si>
    <t>Over-the-cap effort which cannot be charged to NIH awards</t>
  </si>
  <si>
    <t>9 Month Contract Salary</t>
  </si>
  <si>
    <t>Monthly Contract Rate</t>
  </si>
  <si>
    <t>Summary Salary entered</t>
  </si>
  <si>
    <t>Must be to Linked Cost Share during the fiscal year</t>
  </si>
  <si>
    <t>Pay in excess of amount billable to NIH at dept. discretion</t>
  </si>
  <si>
    <t>Calculated Effort (out of 12 months)</t>
  </si>
  <si>
    <t>Required Cost Share (out of 12 months)</t>
  </si>
  <si>
    <t>Maximum Amount on NIH awards for committed NIH months</t>
  </si>
  <si>
    <t>Actual Effort NIH (summer months)</t>
  </si>
  <si>
    <t>Actual Effort Non-NIH (summer months)</t>
  </si>
  <si>
    <t>Actual NIH Effort (in months)</t>
  </si>
  <si>
    <t>Actual NIH Effort %</t>
  </si>
  <si>
    <t>Actual Effort % (9 months plus Summer Pay)</t>
  </si>
  <si>
    <t>NIH Max billable Fiscal Year</t>
  </si>
  <si>
    <t>NIH Applicable Salary Cap</t>
  </si>
  <si>
    <t>Actual Effort NIH (academic year)</t>
  </si>
  <si>
    <t>Summer Salary on non-sponsored sources</t>
  </si>
  <si>
    <t>* Highlighted Fields are editable cells</t>
  </si>
  <si>
    <t>NIH/DHHS Calculator Instructions</t>
  </si>
  <si>
    <t xml:space="preserve">     A historical list of the salary cap can be found here https://grants.nih.gov/grants/policy/salcap_summary.htm</t>
  </si>
  <si>
    <t>9 Month Salary</t>
  </si>
  <si>
    <t>2) Cell D12 should be the applicable NIH Salary Cap for the period.</t>
  </si>
  <si>
    <t xml:space="preserve">1)  Cell D10 should be the employee's 12 Month Institutional Base Salary. </t>
  </si>
  <si>
    <t>3) Cell D13 should be the month(s) of effort that the employee works on a NIH Grant/Award during the Fiscal Year.</t>
  </si>
  <si>
    <t>The output in D18 is the amount that must be Cost Shared to a linked NIH Cost Share Grant during  the Fiscal Year.</t>
  </si>
  <si>
    <t xml:space="preserve">1)  Cell D32 should be the employee's 9 Month Academic Contract Salary. </t>
  </si>
  <si>
    <t>2) Cell D35 should be the applicable NIH Salary Cap for the period.</t>
  </si>
  <si>
    <t>3) Cell D36 should be the month(s) of effort that the employee works on a NIH Grant/Award during the Academic Year.</t>
  </si>
  <si>
    <t>4) Cell D37 should be the month(s) of effort that the employee works on a NIH Grant/Award during the Summer of the Fiscal Year.</t>
  </si>
  <si>
    <t>The output in D43 is the amount that must be Cost Shared to a linked NIH Cost Share Grant during  the Fiscal Year.</t>
  </si>
  <si>
    <t xml:space="preserve">     IBS does NOT include additional pay, extra pay, bonuses, or supplemental pay.  See NIH Memo on Grants website for additional information.</t>
  </si>
  <si>
    <t xml:space="preserve">     It does NOT include additional pay, extra pay, bonuses, or supplemental pay.  See NIH Memo on Grants website for additional information.</t>
  </si>
  <si>
    <t>3) Cell D38 should be the month(s) of effort that the employee works on a Non-NIH Grant/Award or non-sponsored activity such as Instruction during the Summer of the Fiscal Year</t>
  </si>
  <si>
    <t xml:space="preserve">      The Summary Salary calculated in D34 is based on the monthly contract rate and summer effort inputted in D37 and D38.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</si>
</sst>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0" xfId="2" applyNumberFormat="1" applyFont="1" applyBorder="1"/>
    <xf numFmtId="0" fontId="0" fillId="0" borderId="6" xfId="0" applyBorder="1"/>
    <xf numFmtId="164" fontId="0" fillId="0" borderId="7" xfId="1" applyNumberFormat="1" applyFont="1" applyBorder="1"/>
    <xf numFmtId="0" fontId="0" fillId="0" borderId="8" xfId="0" applyBorder="1"/>
    <xf numFmtId="166" fontId="0" fillId="0" borderId="0" xfId="3" applyNumberFormat="1" applyFont="1" applyBorder="1"/>
    <xf numFmtId="0" fontId="2" fillId="0" borderId="4" xfId="0" applyFont="1" applyBorder="1"/>
    <xf numFmtId="165" fontId="2" fillId="0" borderId="0" xfId="2" applyNumberFormat="1" applyFont="1" applyBorder="1"/>
    <xf numFmtId="0" fontId="2" fillId="0" borderId="5" xfId="0" applyFont="1" applyBorder="1"/>
    <xf numFmtId="166" fontId="2" fillId="0" borderId="0" xfId="3" applyNumberFormat="1" applyFont="1" applyBorder="1"/>
    <xf numFmtId="166" fontId="0" fillId="0" borderId="7" xfId="3" applyNumberFormat="1" applyFont="1" applyBorder="1"/>
    <xf numFmtId="165" fontId="0" fillId="0" borderId="0" xfId="2" applyNumberFormat="1" applyFont="1"/>
    <xf numFmtId="166" fontId="0" fillId="2" borderId="2" xfId="3" applyNumberFormat="1" applyFont="1" applyFill="1" applyBorder="1"/>
    <xf numFmtId="166" fontId="0" fillId="2" borderId="0" xfId="3" applyNumberFormat="1" applyFont="1" applyFill="1" applyBorder="1"/>
    <xf numFmtId="164" fontId="0" fillId="2" borderId="0" xfId="1" applyNumberFormat="1" applyFont="1" applyFill="1" applyBorder="1"/>
    <xf numFmtId="43" fontId="0" fillId="2" borderId="0" xfId="1" applyFont="1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3" workbookViewId="0">
      <selection activeCell="A29" sqref="A29"/>
    </sheetView>
  </sheetViews>
  <sheetFormatPr defaultRowHeight="14.5" x14ac:dyDescent="0.35"/>
  <cols>
    <col min="3" max="3" width="44.54296875" customWidth="1"/>
    <col min="4" max="4" width="20.453125" style="1" bestFit="1" customWidth="1"/>
    <col min="5" max="5" width="55.1796875" customWidth="1"/>
  </cols>
  <sheetData>
    <row r="1" spans="1:5" x14ac:dyDescent="0.35">
      <c r="A1" s="21" t="s">
        <v>25</v>
      </c>
    </row>
    <row r="2" spans="1:5" x14ac:dyDescent="0.35">
      <c r="A2" s="22" t="s">
        <v>0</v>
      </c>
    </row>
    <row r="3" spans="1:5" x14ac:dyDescent="0.35">
      <c r="A3" t="s">
        <v>29</v>
      </c>
    </row>
    <row r="4" spans="1:5" x14ac:dyDescent="0.35">
      <c r="A4" t="s">
        <v>37</v>
      </c>
    </row>
    <row r="5" spans="1:5" x14ac:dyDescent="0.35">
      <c r="A5" t="s">
        <v>28</v>
      </c>
    </row>
    <row r="6" spans="1:5" x14ac:dyDescent="0.35">
      <c r="A6" t="s">
        <v>26</v>
      </c>
    </row>
    <row r="7" spans="1:5" x14ac:dyDescent="0.35">
      <c r="A7" t="s">
        <v>30</v>
      </c>
    </row>
    <row r="8" spans="1:5" x14ac:dyDescent="0.35">
      <c r="A8" t="s">
        <v>31</v>
      </c>
    </row>
    <row r="9" spans="1:5" ht="15" thickBot="1" x14ac:dyDescent="0.4"/>
    <row r="10" spans="1:5" x14ac:dyDescent="0.35">
      <c r="C10" s="2" t="s">
        <v>0</v>
      </c>
      <c r="D10" s="17">
        <v>360000</v>
      </c>
      <c r="E10" s="3"/>
    </row>
    <row r="11" spans="1:5" x14ac:dyDescent="0.35">
      <c r="C11" s="4" t="s">
        <v>1</v>
      </c>
      <c r="D11" s="10">
        <f>D10/12</f>
        <v>30000</v>
      </c>
      <c r="E11" s="5"/>
    </row>
    <row r="12" spans="1:5" x14ac:dyDescent="0.35">
      <c r="C12" s="4" t="s">
        <v>21</v>
      </c>
      <c r="D12" s="18">
        <v>199300</v>
      </c>
      <c r="E12" s="5"/>
    </row>
    <row r="13" spans="1:5" x14ac:dyDescent="0.35">
      <c r="C13" s="4" t="s">
        <v>17</v>
      </c>
      <c r="D13" s="19">
        <v>0.5</v>
      </c>
      <c r="E13" s="5"/>
    </row>
    <row r="14" spans="1:5" x14ac:dyDescent="0.35">
      <c r="C14" s="4" t="s">
        <v>18</v>
      </c>
      <c r="D14" s="6">
        <f>D13/12</f>
        <v>4.1666666666666664E-2</v>
      </c>
      <c r="E14" s="5"/>
    </row>
    <row r="15" spans="1:5" x14ac:dyDescent="0.35">
      <c r="C15" s="4" t="s">
        <v>20</v>
      </c>
      <c r="D15" s="10">
        <f>(D12/12)*D13</f>
        <v>8304.1666666666661</v>
      </c>
      <c r="E15" s="5" t="s">
        <v>4</v>
      </c>
    </row>
    <row r="16" spans="1:5" x14ac:dyDescent="0.35">
      <c r="C16" s="4" t="s">
        <v>12</v>
      </c>
      <c r="D16" s="6">
        <f>D15/D10</f>
        <v>2.3067129629629628E-2</v>
      </c>
      <c r="E16" s="5" t="s">
        <v>5</v>
      </c>
    </row>
    <row r="17" spans="1:5" x14ac:dyDescent="0.35">
      <c r="C17" s="11" t="s">
        <v>13</v>
      </c>
      <c r="D17" s="12">
        <f>D14-D16</f>
        <v>1.8599537037037036E-2</v>
      </c>
      <c r="E17" s="13" t="s">
        <v>6</v>
      </c>
    </row>
    <row r="18" spans="1:5" x14ac:dyDescent="0.35">
      <c r="C18" s="11" t="s">
        <v>2</v>
      </c>
      <c r="D18" s="14">
        <f>D17*D10</f>
        <v>6695.833333333333</v>
      </c>
      <c r="E18" s="13" t="s">
        <v>3</v>
      </c>
    </row>
    <row r="19" spans="1:5" ht="15" thickBot="1" x14ac:dyDescent="0.4">
      <c r="C19" s="7"/>
      <c r="D19" s="8"/>
      <c r="E19" s="9"/>
    </row>
    <row r="21" spans="1:5" x14ac:dyDescent="0.35">
      <c r="A21" s="22" t="s">
        <v>27</v>
      </c>
    </row>
    <row r="22" spans="1:5" x14ac:dyDescent="0.35">
      <c r="A22" t="s">
        <v>32</v>
      </c>
    </row>
    <row r="23" spans="1:5" x14ac:dyDescent="0.35">
      <c r="A23" t="s">
        <v>38</v>
      </c>
    </row>
    <row r="24" spans="1:5" s="23" customFormat="1" x14ac:dyDescent="0.35">
      <c r="A24" t="s">
        <v>33</v>
      </c>
      <c r="D24" s="24"/>
    </row>
    <row r="25" spans="1:5" s="23" customFormat="1" x14ac:dyDescent="0.35">
      <c r="A25" t="s">
        <v>26</v>
      </c>
      <c r="D25" s="24"/>
    </row>
    <row r="26" spans="1:5" s="23" customFormat="1" x14ac:dyDescent="0.35">
      <c r="A26" t="s">
        <v>34</v>
      </c>
      <c r="D26" s="24"/>
    </row>
    <row r="27" spans="1:5" s="23" customFormat="1" x14ac:dyDescent="0.35">
      <c r="A27" t="s">
        <v>35</v>
      </c>
      <c r="D27" s="24"/>
    </row>
    <row r="28" spans="1:5" s="23" customFormat="1" x14ac:dyDescent="0.35">
      <c r="A28" t="s">
        <v>39</v>
      </c>
      <c r="D28" s="24"/>
    </row>
    <row r="29" spans="1:5" s="23" customFormat="1" x14ac:dyDescent="0.35">
      <c r="A29" t="s">
        <v>40</v>
      </c>
      <c r="D29" s="24"/>
    </row>
    <row r="30" spans="1:5" x14ac:dyDescent="0.35">
      <c r="A30" t="s">
        <v>36</v>
      </c>
    </row>
    <row r="31" spans="1:5" ht="15" thickBot="1" x14ac:dyDescent="0.4"/>
    <row r="32" spans="1:5" x14ac:dyDescent="0.35">
      <c r="C32" s="2" t="s">
        <v>7</v>
      </c>
      <c r="D32" s="17">
        <v>180000</v>
      </c>
      <c r="E32" s="3"/>
    </row>
    <row r="33" spans="3:5" x14ac:dyDescent="0.35">
      <c r="C33" s="4" t="s">
        <v>8</v>
      </c>
      <c r="D33" s="10">
        <f>D32/9</f>
        <v>20000</v>
      </c>
      <c r="E33" s="5"/>
    </row>
    <row r="34" spans="3:5" x14ac:dyDescent="0.35">
      <c r="C34" s="4" t="s">
        <v>9</v>
      </c>
      <c r="D34" s="10">
        <f>D33*D37+D33*D38</f>
        <v>40000</v>
      </c>
      <c r="E34" s="5" t="s">
        <v>11</v>
      </c>
    </row>
    <row r="35" spans="3:5" x14ac:dyDescent="0.35">
      <c r="C35" s="4" t="s">
        <v>21</v>
      </c>
      <c r="D35" s="18">
        <v>199300</v>
      </c>
      <c r="E35" s="5"/>
    </row>
    <row r="36" spans="3:5" x14ac:dyDescent="0.35">
      <c r="C36" s="4" t="s">
        <v>22</v>
      </c>
      <c r="D36" s="20">
        <v>1</v>
      </c>
      <c r="E36" s="5"/>
    </row>
    <row r="37" spans="3:5" x14ac:dyDescent="0.35">
      <c r="C37" s="4" t="s">
        <v>15</v>
      </c>
      <c r="D37" s="20">
        <v>1</v>
      </c>
      <c r="E37" s="5"/>
    </row>
    <row r="38" spans="3:5" x14ac:dyDescent="0.35">
      <c r="C38" s="4" t="s">
        <v>16</v>
      </c>
      <c r="D38" s="20">
        <v>1</v>
      </c>
      <c r="E38" s="5"/>
    </row>
    <row r="39" spans="3:5" x14ac:dyDescent="0.35">
      <c r="C39" s="4" t="s">
        <v>19</v>
      </c>
      <c r="D39" s="6">
        <f>(D37+D36)/(9+D37+D38)</f>
        <v>0.18181818181818182</v>
      </c>
      <c r="E39" s="5"/>
    </row>
    <row r="40" spans="3:5" x14ac:dyDescent="0.35">
      <c r="C40" s="4" t="s">
        <v>20</v>
      </c>
      <c r="D40" s="10">
        <f>(D35/12)*(D37+D36)</f>
        <v>33216.666666666664</v>
      </c>
      <c r="E40" s="5" t="s">
        <v>14</v>
      </c>
    </row>
    <row r="41" spans="3:5" x14ac:dyDescent="0.35">
      <c r="C41" s="4" t="s">
        <v>12</v>
      </c>
      <c r="D41" s="6">
        <f>D40/(D32+D34)</f>
        <v>0.15098484848484847</v>
      </c>
      <c r="E41" s="5" t="s">
        <v>5</v>
      </c>
    </row>
    <row r="42" spans="3:5" x14ac:dyDescent="0.35">
      <c r="C42" s="11" t="s">
        <v>13</v>
      </c>
      <c r="D42" s="12">
        <f>D39-D41</f>
        <v>3.0833333333333351E-2</v>
      </c>
      <c r="E42" s="13" t="s">
        <v>6</v>
      </c>
    </row>
    <row r="43" spans="3:5" x14ac:dyDescent="0.35">
      <c r="C43" s="11" t="s">
        <v>2</v>
      </c>
      <c r="D43" s="14">
        <f>D42*(D32+D34)</f>
        <v>6783.3333333333376</v>
      </c>
      <c r="E43" s="13" t="s">
        <v>10</v>
      </c>
    </row>
    <row r="44" spans="3:5" ht="15" thickBot="1" x14ac:dyDescent="0.4">
      <c r="C44" s="7" t="s">
        <v>23</v>
      </c>
      <c r="D44" s="15">
        <f>D38*D33</f>
        <v>20000</v>
      </c>
      <c r="E44" s="9"/>
    </row>
    <row r="46" spans="3:5" x14ac:dyDescent="0.35">
      <c r="C46" t="s">
        <v>24</v>
      </c>
    </row>
    <row r="49" spans="4:4" x14ac:dyDescent="0.35">
      <c r="D49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Jeffries, Jonathon G</dc:creator>
  <cp:lastModifiedBy>Jeffries, Jonathon G</cp:lastModifiedBy>
  <dcterms:created xsi:type="dcterms:W3CDTF">2021-04-15T17:35:37Z</dcterms:created>
  <dcterms:modified xsi:type="dcterms:W3CDTF">2021-05-03T13:18:56Z</dcterms:modified>
</cp:coreProperties>
</file>